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860" activeTab="0"/>
  </bookViews>
  <sheets>
    <sheet name="2016-2020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<sst xmlns="http://schemas.openxmlformats.org/spreadsheetml/2006/main" count="83" uniqueCount="82">
  <si>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č.ř.</t>
  </si>
  <si>
    <t>ROK</t>
  </si>
  <si>
    <t>A</t>
  </si>
  <si>
    <t xml:space="preserve">počáteční stav peněžních prostředků k 1.1. </t>
  </si>
  <si>
    <t xml:space="preserve">                  PŘÍJMY</t>
  </si>
  <si>
    <t>P1</t>
  </si>
  <si>
    <t>Třída 1</t>
  </si>
  <si>
    <t>Daňové příjmy - ř.4010</t>
  </si>
  <si>
    <t>P2</t>
  </si>
  <si>
    <t>Třída 2</t>
  </si>
  <si>
    <t>Nedaňové příjmy - ř.4020</t>
  </si>
  <si>
    <t>P3</t>
  </si>
  <si>
    <t>Třída 3</t>
  </si>
  <si>
    <t>Kapitálové příjmy- ř. 4030</t>
  </si>
  <si>
    <t>P4</t>
  </si>
  <si>
    <t>Třída 4</t>
  </si>
  <si>
    <t>Přijaté dotace - ř.4040</t>
  </si>
  <si>
    <t>Pc</t>
  </si>
  <si>
    <t>P1+P2+P3+P4</t>
  </si>
  <si>
    <t>Příjmy celkem /před konsolidací/ - ř.4050</t>
  </si>
  <si>
    <t>Kp</t>
  </si>
  <si>
    <t>Konsolidace celkem - ř.4060</t>
  </si>
  <si>
    <t>Pk</t>
  </si>
  <si>
    <t>Pc  - Kp</t>
  </si>
  <si>
    <t>Příjmy po konsolidaci - ř.4200</t>
  </si>
  <si>
    <t>P5</t>
  </si>
  <si>
    <t>- úvěry krátkodobé /do 1 roku/ - ř. 8113</t>
  </si>
  <si>
    <t>P6</t>
  </si>
  <si>
    <t>- úvěry dlouhodobé - ř.8123</t>
  </si>
  <si>
    <t>P7</t>
  </si>
  <si>
    <t>- výše uvažovaného úvěru ze SFŽP</t>
  </si>
  <si>
    <t>P8</t>
  </si>
  <si>
    <t xml:space="preserve">- příjem z vydání krátkodobých dluhopisů - ř.8111 </t>
  </si>
  <si>
    <t>P9</t>
  </si>
  <si>
    <t>- příjem z vydání dlouhodobých dluhopisů - ř.8121</t>
  </si>
  <si>
    <t>P10</t>
  </si>
  <si>
    <t>- ostatní</t>
  </si>
  <si>
    <t>Pf</t>
  </si>
  <si>
    <t>P5 +P6+P7+P8+P9+P10</t>
  </si>
  <si>
    <t>Přijaté úvěry  a komunální obligace</t>
  </si>
  <si>
    <t>P</t>
  </si>
  <si>
    <t>Pk  +  Pf</t>
  </si>
  <si>
    <t>KONSOLIDOVANÉ  PŘÍJMY CELKEM</t>
  </si>
  <si>
    <t xml:space="preserve">                    VÝDAJE</t>
  </si>
  <si>
    <t>V1</t>
  </si>
  <si>
    <t>Třída 5</t>
  </si>
  <si>
    <t>Běžné /neinvestiční/ výdaje - ř.4210</t>
  </si>
  <si>
    <t>V2</t>
  </si>
  <si>
    <t>Třída 6</t>
  </si>
  <si>
    <t>Kapitálové /investiční /výdaje - ř. 4220</t>
  </si>
  <si>
    <t>Vc</t>
  </si>
  <si>
    <t>V1+V2+V3</t>
  </si>
  <si>
    <t>Výdaje celkem /před konsolidací/ - ř.4240</t>
  </si>
  <si>
    <t>Kv</t>
  </si>
  <si>
    <t>Konsolidace celkem - ř. 4250</t>
  </si>
  <si>
    <t>Vk</t>
  </si>
  <si>
    <t>Vc - Kv</t>
  </si>
  <si>
    <t>Výdaje po konsolidaci - ř.4430</t>
  </si>
  <si>
    <t>V4</t>
  </si>
  <si>
    <t>- splátka jistiny krátkodobých úvěrů - ř.8114</t>
  </si>
  <si>
    <t>V5</t>
  </si>
  <si>
    <t xml:space="preserve">- splátka jistiny dlouhodobých úvěrů - ř.8124 </t>
  </si>
  <si>
    <t>V6</t>
  </si>
  <si>
    <t>- splátka jistiny uvažovaného úvěru ze SFŽP</t>
  </si>
  <si>
    <t>V7</t>
  </si>
  <si>
    <t>- splátka jistiny krátkodobého dluhopisu - ř.8112</t>
  </si>
  <si>
    <t>V8</t>
  </si>
  <si>
    <t>- splátka jistiny dlouhodobého dluhopisu - ř.8122</t>
  </si>
  <si>
    <t>V9</t>
  </si>
  <si>
    <t>Vf</t>
  </si>
  <si>
    <t>V4+V5+V6+V7+V8+V9</t>
  </si>
  <si>
    <t>Splátky jistin úvěrů, dluhopisů</t>
  </si>
  <si>
    <t>V</t>
  </si>
  <si>
    <t>Vk + Vf</t>
  </si>
  <si>
    <t>KONSOLIDOVANÉ VÝDAJE CELKEM</t>
  </si>
  <si>
    <t>D</t>
  </si>
  <si>
    <t>P-V</t>
  </si>
  <si>
    <t>Hotovost běžného roku</t>
  </si>
  <si>
    <t>E</t>
  </si>
  <si>
    <t>A+D</t>
  </si>
  <si>
    <t>Hotovost na konci roku</t>
  </si>
  <si>
    <t>Střednědobý výhled do roku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</si>
</sst>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č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3" fontId="8" fillId="0" borderId="15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169" fontId="8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5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vertical="center" wrapText="1"/>
    </xf>
    <xf numFmtId="169" fontId="7" fillId="0" borderId="17" xfId="0" applyNumberFormat="1" applyFont="1" applyBorder="1" applyAlignment="1">
      <alignment vertical="top" wrapText="1"/>
    </xf>
    <xf numFmtId="169" fontId="0" fillId="0" borderId="17" xfId="0" applyNumberFormat="1" applyFont="1" applyBorder="1" applyAlignment="1">
      <alignment vertical="center" wrapText="1"/>
    </xf>
    <xf numFmtId="169" fontId="0" fillId="0" borderId="18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vertical="center" wrapText="1"/>
    </xf>
    <xf numFmtId="169" fontId="7" fillId="0" borderId="21" xfId="0" applyNumberFormat="1" applyFont="1" applyBorder="1" applyAlignment="1">
      <alignment vertical="top" wrapText="1"/>
    </xf>
    <xf numFmtId="169" fontId="0" fillId="0" borderId="21" xfId="0" applyNumberFormat="1" applyFont="1" applyBorder="1" applyAlignment="1">
      <alignment vertical="center" wrapText="1"/>
    </xf>
    <xf numFmtId="169" fontId="0" fillId="0" borderId="22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169" fontId="4" fillId="0" borderId="21" xfId="0" applyNumberFormat="1" applyFont="1" applyBorder="1" applyAlignment="1">
      <alignment vertical="top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3" fontId="0" fillId="0" borderId="23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169" fontId="8" fillId="0" borderId="21" xfId="0" applyNumberFormat="1" applyFont="1" applyBorder="1" applyAlignment="1">
      <alignment vertical="center" wrapText="1"/>
    </xf>
    <xf numFmtId="169" fontId="8" fillId="0" borderId="22" xfId="0" applyNumberFormat="1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4" fillId="0" borderId="21" xfId="0" applyFont="1" applyBorder="1" applyAlignment="1">
      <alignment vertical="top" wrapText="1"/>
    </xf>
    <xf numFmtId="3" fontId="0" fillId="0" borderId="21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/>
    </xf>
    <xf numFmtId="169" fontId="8" fillId="0" borderId="10" xfId="0" applyNumberFormat="1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169" fontId="8" fillId="0" borderId="28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28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9" fillId="0" borderId="33" xfId="0" applyFont="1" applyBorder="1" applyAlignment="1">
      <alignment wrapText="1"/>
    </xf>
    <xf numFmtId="0" fontId="10" fillId="0" borderId="34" xfId="0" applyFont="1" applyBorder="1" applyAlignment="1">
      <alignment/>
    </xf>
    <xf numFmtId="0" fontId="9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T23" sqref="T23"/>
    </sheetView>
  </sheetViews>
  <sheetFormatPr defaultColWidth="9.140625" defaultRowHeight="12.75"/>
  <cols>
    <col min="1" max="1" width="4.7109375" style="0" customWidth="1"/>
    <col min="2" max="2" width="9.00390625" style="0" customWidth="1"/>
    <col min="3" max="3" width="31.28125" style="0" customWidth="1"/>
    <col min="4" max="4" width="1.1484375" style="2" customWidth="1"/>
    <col min="5" max="5" width="11.28125" style="2" hidden="1" customWidth="1"/>
    <col min="6" max="6" width="11.57421875" style="2" hidden="1" customWidth="1"/>
    <col min="7" max="7" width="8.00390625" style="2" hidden="1" customWidth="1"/>
    <col min="8" max="8" width="8.7109375" style="2" hidden="1" customWidth="1"/>
    <col min="9" max="9" width="8.57421875" style="2" hidden="1" customWidth="1"/>
    <col min="10" max="15" width="8.28125" style="0" hidden="1" customWidth="1"/>
    <col min="16" max="16" width="8.8515625" style="0" hidden="1" customWidth="1"/>
    <col min="17" max="17" width="10.8515625" style="0" hidden="1" customWidth="1"/>
    <col min="18" max="20" width="9.28125" style="0" customWidth="1"/>
    <col min="21" max="21" width="9.140625" style="0" customWidth="1"/>
  </cols>
  <sheetData>
    <row r="1" spans="1:17" ht="28.5" customHeight="1">
      <c r="A1" s="57" t="s">
        <v>81</v>
      </c>
      <c r="B1" s="57"/>
      <c r="C1" s="57"/>
      <c r="D1" s="57"/>
      <c r="E1" s="57"/>
      <c r="F1" s="57"/>
      <c r="G1" s="57"/>
      <c r="H1" s="57"/>
      <c r="I1" s="57"/>
      <c r="N1" s="1"/>
      <c r="Q1" s="56"/>
    </row>
    <row r="2" ht="18.75" thickBot="1">
      <c r="N2" s="1"/>
    </row>
    <row r="3" spans="1:22" ht="21" customHeight="1" thickBot="1">
      <c r="A3" s="3" t="s">
        <v>0</v>
      </c>
      <c r="B3" s="75" t="s">
        <v>1</v>
      </c>
      <c r="C3" s="76"/>
      <c r="D3" s="4"/>
      <c r="E3" s="5">
        <v>2005</v>
      </c>
      <c r="F3" s="5">
        <v>2006</v>
      </c>
      <c r="G3" s="5">
        <v>2007</v>
      </c>
      <c r="H3" s="5">
        <v>2008</v>
      </c>
      <c r="I3" s="6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59">
        <v>2020</v>
      </c>
      <c r="U3" s="7">
        <v>2021</v>
      </c>
      <c r="V3" s="7">
        <v>2022</v>
      </c>
    </row>
    <row r="4" spans="1:22" ht="15.75" customHeight="1" thickBot="1">
      <c r="A4" s="8" t="s">
        <v>2</v>
      </c>
      <c r="B4" s="77" t="s">
        <v>3</v>
      </c>
      <c r="C4" s="78"/>
      <c r="D4" s="9"/>
      <c r="E4" s="10">
        <v>6564</v>
      </c>
      <c r="F4" s="10">
        <f>$E$36</f>
        <v>11715</v>
      </c>
      <c r="G4" s="10">
        <f>$F$36</f>
        <v>2751</v>
      </c>
      <c r="H4" s="10">
        <f>$G$36</f>
        <v>11058</v>
      </c>
      <c r="I4" s="11">
        <f>$H$36</f>
        <v>15524</v>
      </c>
      <c r="J4" s="12">
        <f aca="true" t="shared" si="0" ref="J4:O4">I36</f>
        <v>11597</v>
      </c>
      <c r="K4" s="12">
        <f t="shared" si="0"/>
        <v>10595</v>
      </c>
      <c r="L4" s="12">
        <f t="shared" si="0"/>
        <v>11858</v>
      </c>
      <c r="M4" s="12">
        <f t="shared" si="0"/>
        <v>11809</v>
      </c>
      <c r="N4" s="12">
        <f t="shared" si="0"/>
        <v>15098</v>
      </c>
      <c r="O4" s="12">
        <f t="shared" si="0"/>
        <v>22196</v>
      </c>
      <c r="P4" s="12">
        <v>27673</v>
      </c>
      <c r="Q4" s="58">
        <f aca="true" t="shared" si="1" ref="Q4:V4">P36</f>
        <v>31013</v>
      </c>
      <c r="R4" s="58">
        <f t="shared" si="1"/>
        <v>41094</v>
      </c>
      <c r="S4" s="58">
        <f t="shared" si="1"/>
        <v>37215</v>
      </c>
      <c r="T4" s="60">
        <f t="shared" si="1"/>
        <v>23700</v>
      </c>
      <c r="U4" s="63">
        <f t="shared" si="1"/>
        <v>27843</v>
      </c>
      <c r="V4" s="63">
        <f t="shared" si="1"/>
        <v>30343</v>
      </c>
    </row>
    <row r="5" spans="1:22" ht="21" customHeight="1" thickBot="1">
      <c r="A5" s="79" t="s">
        <v>4</v>
      </c>
      <c r="B5" s="80"/>
      <c r="C5" s="80"/>
      <c r="D5" s="80"/>
      <c r="E5" s="80"/>
      <c r="F5" s="80"/>
      <c r="G5" s="80"/>
      <c r="H5" s="80"/>
      <c r="I5" s="80"/>
      <c r="J5" s="13"/>
      <c r="K5" s="13"/>
      <c r="L5" s="13"/>
      <c r="M5" s="13"/>
      <c r="N5" s="13"/>
      <c r="O5" s="13"/>
      <c r="P5" s="13"/>
      <c r="Q5" s="13"/>
      <c r="R5" s="13"/>
      <c r="S5" s="13"/>
      <c r="T5" s="61"/>
      <c r="U5" s="62"/>
      <c r="V5" s="62"/>
    </row>
    <row r="6" spans="1:22" ht="19.5" customHeight="1">
      <c r="A6" s="14" t="s">
        <v>5</v>
      </c>
      <c r="B6" s="15" t="s">
        <v>6</v>
      </c>
      <c r="C6" s="16" t="s">
        <v>7</v>
      </c>
      <c r="D6" s="17"/>
      <c r="E6" s="18">
        <v>8110</v>
      </c>
      <c r="F6" s="18">
        <v>8340</v>
      </c>
      <c r="G6" s="18">
        <v>9095</v>
      </c>
      <c r="H6" s="18">
        <v>11126</v>
      </c>
      <c r="I6" s="19">
        <v>9287</v>
      </c>
      <c r="J6" s="20">
        <v>10078</v>
      </c>
      <c r="K6" s="20">
        <v>10716</v>
      </c>
      <c r="L6" s="20">
        <v>10657</v>
      </c>
      <c r="M6" s="20">
        <v>14133</v>
      </c>
      <c r="N6" s="20">
        <v>15249</v>
      </c>
      <c r="O6" s="20">
        <v>13449</v>
      </c>
      <c r="P6" s="20">
        <v>18220</v>
      </c>
      <c r="Q6" s="67">
        <v>19539</v>
      </c>
      <c r="R6" s="67">
        <v>23106</v>
      </c>
      <c r="S6" s="67">
        <v>21079</v>
      </c>
      <c r="T6" s="68">
        <v>20716</v>
      </c>
      <c r="U6" s="69">
        <v>21000</v>
      </c>
      <c r="V6" s="69">
        <v>21000</v>
      </c>
    </row>
    <row r="7" spans="1:22" ht="19.5" customHeight="1">
      <c r="A7" s="21" t="s">
        <v>8</v>
      </c>
      <c r="B7" s="22" t="s">
        <v>9</v>
      </c>
      <c r="C7" s="23" t="s">
        <v>10</v>
      </c>
      <c r="D7" s="24"/>
      <c r="E7" s="25">
        <v>1456</v>
      </c>
      <c r="F7" s="25">
        <v>1745</v>
      </c>
      <c r="G7" s="25">
        <v>3531</v>
      </c>
      <c r="H7" s="25">
        <v>2695</v>
      </c>
      <c r="I7" s="26">
        <v>1897</v>
      </c>
      <c r="J7" s="27">
        <v>2506</v>
      </c>
      <c r="K7" s="27">
        <v>3054</v>
      </c>
      <c r="L7" s="27">
        <v>2342</v>
      </c>
      <c r="M7" s="27">
        <v>2955</v>
      </c>
      <c r="N7" s="27">
        <v>2826</v>
      </c>
      <c r="O7" s="27">
        <v>2155</v>
      </c>
      <c r="P7" s="27">
        <v>2113</v>
      </c>
      <c r="Q7" s="31">
        <v>2415</v>
      </c>
      <c r="R7" s="31">
        <v>2710</v>
      </c>
      <c r="S7" s="31">
        <v>2720</v>
      </c>
      <c r="T7" s="33">
        <v>2506</v>
      </c>
      <c r="U7" s="65">
        <v>2500</v>
      </c>
      <c r="V7" s="65">
        <v>2500</v>
      </c>
    </row>
    <row r="8" spans="1:22" ht="19.5" customHeight="1">
      <c r="A8" s="21" t="s">
        <v>11</v>
      </c>
      <c r="B8" s="22" t="s">
        <v>12</v>
      </c>
      <c r="C8" s="23" t="s">
        <v>13</v>
      </c>
      <c r="D8" s="24"/>
      <c r="E8" s="25">
        <v>508</v>
      </c>
      <c r="F8" s="25">
        <v>696</v>
      </c>
      <c r="G8" s="25">
        <v>1526</v>
      </c>
      <c r="H8" s="25">
        <v>81</v>
      </c>
      <c r="I8" s="26">
        <v>13</v>
      </c>
      <c r="J8" s="27">
        <v>6</v>
      </c>
      <c r="K8" s="27">
        <v>8</v>
      </c>
      <c r="L8" s="27">
        <v>826</v>
      </c>
      <c r="M8" s="27">
        <v>2</v>
      </c>
      <c r="N8" s="27">
        <v>17</v>
      </c>
      <c r="O8" s="27">
        <v>0</v>
      </c>
      <c r="P8" s="27">
        <v>190</v>
      </c>
      <c r="Q8" s="31">
        <v>3840</v>
      </c>
      <c r="R8" s="31">
        <v>58</v>
      </c>
      <c r="S8" s="31">
        <v>46</v>
      </c>
      <c r="T8" s="33">
        <v>0</v>
      </c>
      <c r="U8" s="65">
        <v>0</v>
      </c>
      <c r="V8" s="65">
        <v>0</v>
      </c>
    </row>
    <row r="9" spans="1:22" ht="19.5" customHeight="1">
      <c r="A9" s="21" t="s">
        <v>14</v>
      </c>
      <c r="B9" s="22" t="s">
        <v>15</v>
      </c>
      <c r="C9" s="23" t="s">
        <v>16</v>
      </c>
      <c r="D9" s="28"/>
      <c r="E9" s="25">
        <v>21507</v>
      </c>
      <c r="F9" s="25">
        <v>9658</v>
      </c>
      <c r="G9" s="25">
        <v>4138</v>
      </c>
      <c r="H9" s="25">
        <v>1696</v>
      </c>
      <c r="I9" s="26">
        <v>5700</v>
      </c>
      <c r="J9" s="27">
        <v>6728</v>
      </c>
      <c r="K9" s="27">
        <v>7383</v>
      </c>
      <c r="L9" s="27">
        <v>4913</v>
      </c>
      <c r="M9" s="27">
        <v>10859</v>
      </c>
      <c r="N9" s="27">
        <v>6558</v>
      </c>
      <c r="O9" s="27">
        <v>353</v>
      </c>
      <c r="P9" s="27">
        <v>8708</v>
      </c>
      <c r="Q9" s="31">
        <v>12325</v>
      </c>
      <c r="R9" s="31">
        <v>7015</v>
      </c>
      <c r="S9" s="31">
        <v>1216</v>
      </c>
      <c r="T9" s="33">
        <v>2850</v>
      </c>
      <c r="U9" s="65">
        <v>0</v>
      </c>
      <c r="V9" s="65">
        <v>0</v>
      </c>
    </row>
    <row r="10" spans="1:22" ht="19.5" customHeight="1">
      <c r="A10" s="29" t="s">
        <v>17</v>
      </c>
      <c r="B10" s="22" t="s">
        <v>18</v>
      </c>
      <c r="C10" s="23" t="s">
        <v>19</v>
      </c>
      <c r="D10" s="28"/>
      <c r="E10" s="25">
        <f aca="true" t="shared" si="2" ref="E10:T10">SUM(E6:E9)</f>
        <v>31581</v>
      </c>
      <c r="F10" s="25">
        <f t="shared" si="2"/>
        <v>20439</v>
      </c>
      <c r="G10" s="25">
        <f t="shared" si="2"/>
        <v>18290</v>
      </c>
      <c r="H10" s="25">
        <f t="shared" si="2"/>
        <v>15598</v>
      </c>
      <c r="I10" s="26">
        <f t="shared" si="2"/>
        <v>16897</v>
      </c>
      <c r="J10" s="27">
        <f t="shared" si="2"/>
        <v>19318</v>
      </c>
      <c r="K10" s="27">
        <f t="shared" si="2"/>
        <v>21161</v>
      </c>
      <c r="L10" s="27">
        <f t="shared" si="2"/>
        <v>18738</v>
      </c>
      <c r="M10" s="27">
        <f t="shared" si="2"/>
        <v>27949</v>
      </c>
      <c r="N10" s="27">
        <f t="shared" si="2"/>
        <v>24650</v>
      </c>
      <c r="O10" s="27">
        <f t="shared" si="2"/>
        <v>15957</v>
      </c>
      <c r="P10" s="27">
        <f t="shared" si="2"/>
        <v>29231</v>
      </c>
      <c r="Q10" s="31">
        <f t="shared" si="2"/>
        <v>38119</v>
      </c>
      <c r="R10" s="31">
        <f t="shared" si="2"/>
        <v>32889</v>
      </c>
      <c r="S10" s="31">
        <f>SUM(S6:S9)</f>
        <v>25061</v>
      </c>
      <c r="T10" s="33">
        <f t="shared" si="2"/>
        <v>26072</v>
      </c>
      <c r="U10" s="65">
        <f>SUM(U6:U9)</f>
        <v>23500</v>
      </c>
      <c r="V10" s="65">
        <f>SUM(V6:V9)</f>
        <v>23500</v>
      </c>
    </row>
    <row r="11" spans="1:22" ht="19.5" customHeight="1">
      <c r="A11" s="29" t="s">
        <v>20</v>
      </c>
      <c r="B11" s="30"/>
      <c r="C11" s="23" t="s">
        <v>21</v>
      </c>
      <c r="D11" s="28"/>
      <c r="E11" s="25">
        <v>16</v>
      </c>
      <c r="F11" s="25">
        <v>16</v>
      </c>
      <c r="G11" s="25">
        <v>886</v>
      </c>
      <c r="H11" s="25">
        <v>16</v>
      </c>
      <c r="I11" s="26">
        <v>30</v>
      </c>
      <c r="J11" s="27">
        <v>5030</v>
      </c>
      <c r="K11" s="27">
        <v>4030</v>
      </c>
      <c r="L11" s="27">
        <v>2530</v>
      </c>
      <c r="M11" s="27">
        <v>4030</v>
      </c>
      <c r="N11" s="27">
        <v>3845</v>
      </c>
      <c r="O11" s="27">
        <v>0</v>
      </c>
      <c r="P11" s="27">
        <v>8045</v>
      </c>
      <c r="Q11" s="31">
        <v>8045</v>
      </c>
      <c r="R11" s="31">
        <v>6200</v>
      </c>
      <c r="S11" s="31">
        <v>45</v>
      </c>
      <c r="T11" s="33">
        <v>45</v>
      </c>
      <c r="U11" s="65">
        <v>45</v>
      </c>
      <c r="V11" s="65">
        <v>45</v>
      </c>
    </row>
    <row r="12" spans="1:22" ht="19.5" customHeight="1">
      <c r="A12" s="29" t="s">
        <v>22</v>
      </c>
      <c r="B12" s="22" t="s">
        <v>23</v>
      </c>
      <c r="C12" s="23" t="s">
        <v>24</v>
      </c>
      <c r="D12" s="28"/>
      <c r="E12" s="25">
        <f>SUM(E10:E11)</f>
        <v>31597</v>
      </c>
      <c r="F12" s="25">
        <f aca="true" t="shared" si="3" ref="F12:T12">SUM(F10-F11)</f>
        <v>20423</v>
      </c>
      <c r="G12" s="25">
        <f t="shared" si="3"/>
        <v>17404</v>
      </c>
      <c r="H12" s="25">
        <f t="shared" si="3"/>
        <v>15582</v>
      </c>
      <c r="I12" s="26">
        <f t="shared" si="3"/>
        <v>16867</v>
      </c>
      <c r="J12" s="27">
        <f t="shared" si="3"/>
        <v>14288</v>
      </c>
      <c r="K12" s="27">
        <f t="shared" si="3"/>
        <v>17131</v>
      </c>
      <c r="L12" s="27">
        <f t="shared" si="3"/>
        <v>16208</v>
      </c>
      <c r="M12" s="27">
        <f t="shared" si="3"/>
        <v>23919</v>
      </c>
      <c r="N12" s="27">
        <f t="shared" si="3"/>
        <v>20805</v>
      </c>
      <c r="O12" s="27">
        <f t="shared" si="3"/>
        <v>15957</v>
      </c>
      <c r="P12" s="27">
        <f t="shared" si="3"/>
        <v>21186</v>
      </c>
      <c r="Q12" s="31">
        <f t="shared" si="3"/>
        <v>30074</v>
      </c>
      <c r="R12" s="31">
        <f t="shared" si="3"/>
        <v>26689</v>
      </c>
      <c r="S12" s="31">
        <f>SUM(S10-S11)</f>
        <v>25016</v>
      </c>
      <c r="T12" s="33">
        <f t="shared" si="3"/>
        <v>26027</v>
      </c>
      <c r="U12" s="65">
        <f>SUM(U10-U11)</f>
        <v>23455</v>
      </c>
      <c r="V12" s="65">
        <f>SUM(V10-V11)</f>
        <v>23455</v>
      </c>
    </row>
    <row r="13" spans="1:22" ht="19.5" customHeight="1">
      <c r="A13" s="29" t="s">
        <v>25</v>
      </c>
      <c r="B13" s="30"/>
      <c r="C13" s="23" t="s">
        <v>26</v>
      </c>
      <c r="D13" s="28"/>
      <c r="E13" s="25"/>
      <c r="F13" s="25"/>
      <c r="G13" s="25"/>
      <c r="H13" s="25"/>
      <c r="I13" s="26"/>
      <c r="J13" s="27"/>
      <c r="K13" s="27"/>
      <c r="L13" s="27"/>
      <c r="M13" s="27"/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3">
        <v>0</v>
      </c>
      <c r="U13" s="65">
        <v>0</v>
      </c>
      <c r="V13" s="65">
        <v>0</v>
      </c>
    </row>
    <row r="14" spans="1:22" ht="19.5" customHeight="1">
      <c r="A14" s="29" t="s">
        <v>27</v>
      </c>
      <c r="B14" s="30"/>
      <c r="C14" s="23" t="s">
        <v>28</v>
      </c>
      <c r="D14" s="28"/>
      <c r="E14" s="32">
        <v>3398</v>
      </c>
      <c r="F14" s="32">
        <v>1493</v>
      </c>
      <c r="G14" s="32">
        <v>0</v>
      </c>
      <c r="H14" s="32">
        <v>70</v>
      </c>
      <c r="I14" s="33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3">
        <v>0</v>
      </c>
      <c r="U14" s="65">
        <v>0</v>
      </c>
      <c r="V14" s="65">
        <v>0</v>
      </c>
    </row>
    <row r="15" spans="1:22" ht="19.5" customHeight="1">
      <c r="A15" s="29" t="s">
        <v>29</v>
      </c>
      <c r="B15" s="30"/>
      <c r="C15" s="23" t="s">
        <v>30</v>
      </c>
      <c r="D15" s="28"/>
      <c r="E15" s="25"/>
      <c r="F15" s="25"/>
      <c r="G15" s="25"/>
      <c r="H15" s="25"/>
      <c r="I15" s="26"/>
      <c r="J15" s="27"/>
      <c r="K15" s="27"/>
      <c r="L15" s="27"/>
      <c r="M15" s="27"/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3">
        <v>0</v>
      </c>
      <c r="U15" s="65">
        <v>0</v>
      </c>
      <c r="V15" s="65">
        <v>0</v>
      </c>
    </row>
    <row r="16" spans="1:22" ht="19.5" customHeight="1">
      <c r="A16" s="29" t="s">
        <v>31</v>
      </c>
      <c r="B16" s="30"/>
      <c r="C16" s="23" t="s">
        <v>32</v>
      </c>
      <c r="D16" s="28"/>
      <c r="E16" s="25"/>
      <c r="F16" s="25"/>
      <c r="G16" s="25"/>
      <c r="H16" s="25"/>
      <c r="I16" s="26"/>
      <c r="J16" s="27"/>
      <c r="K16" s="27"/>
      <c r="L16" s="27"/>
      <c r="M16" s="27"/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3">
        <v>0</v>
      </c>
      <c r="U16" s="65">
        <v>0</v>
      </c>
      <c r="V16" s="65">
        <v>0</v>
      </c>
    </row>
    <row r="17" spans="1:22" ht="19.5" customHeight="1">
      <c r="A17" s="29" t="s">
        <v>33</v>
      </c>
      <c r="B17" s="30"/>
      <c r="C17" s="23" t="s">
        <v>34</v>
      </c>
      <c r="D17" s="28"/>
      <c r="E17" s="25"/>
      <c r="F17" s="25"/>
      <c r="G17" s="25"/>
      <c r="H17" s="25"/>
      <c r="I17" s="26"/>
      <c r="J17" s="27"/>
      <c r="K17" s="27"/>
      <c r="L17" s="27"/>
      <c r="M17" s="27"/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3">
        <v>0</v>
      </c>
      <c r="U17" s="65">
        <v>0</v>
      </c>
      <c r="V17" s="65">
        <v>0</v>
      </c>
    </row>
    <row r="18" spans="1:22" ht="19.5" customHeight="1">
      <c r="A18" s="29" t="s">
        <v>35</v>
      </c>
      <c r="B18" s="30"/>
      <c r="C18" s="23" t="s">
        <v>36</v>
      </c>
      <c r="D18" s="28"/>
      <c r="E18" s="25"/>
      <c r="F18" s="25"/>
      <c r="G18" s="32">
        <v>4466</v>
      </c>
      <c r="H18" s="25">
        <v>112</v>
      </c>
      <c r="I18" s="26">
        <v>288</v>
      </c>
      <c r="J18" s="27">
        <v>130</v>
      </c>
      <c r="K18" s="27">
        <v>6</v>
      </c>
      <c r="L18" s="27">
        <v>8</v>
      </c>
      <c r="M18" s="27">
        <v>4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3">
        <v>0</v>
      </c>
      <c r="U18" s="65">
        <v>0</v>
      </c>
      <c r="V18" s="65">
        <v>0</v>
      </c>
    </row>
    <row r="19" spans="1:22" ht="19.5" customHeight="1">
      <c r="A19" s="29" t="s">
        <v>37</v>
      </c>
      <c r="B19" s="22" t="s">
        <v>38</v>
      </c>
      <c r="C19" s="23" t="s">
        <v>39</v>
      </c>
      <c r="D19" s="28"/>
      <c r="E19" s="25">
        <f aca="true" t="shared" si="4" ref="E19:T19">SUM(E13:E18)</f>
        <v>3398</v>
      </c>
      <c r="F19" s="25">
        <f t="shared" si="4"/>
        <v>1493</v>
      </c>
      <c r="G19" s="25">
        <f t="shared" si="4"/>
        <v>4466</v>
      </c>
      <c r="H19" s="25">
        <f t="shared" si="4"/>
        <v>182</v>
      </c>
      <c r="I19" s="26">
        <f t="shared" si="4"/>
        <v>288</v>
      </c>
      <c r="J19" s="27">
        <f t="shared" si="4"/>
        <v>130</v>
      </c>
      <c r="K19" s="27">
        <f t="shared" si="4"/>
        <v>6</v>
      </c>
      <c r="L19" s="27">
        <f t="shared" si="4"/>
        <v>8</v>
      </c>
      <c r="M19" s="27">
        <f t="shared" si="4"/>
        <v>4</v>
      </c>
      <c r="N19" s="27">
        <f t="shared" si="4"/>
        <v>0</v>
      </c>
      <c r="O19" s="27">
        <f t="shared" si="4"/>
        <v>0</v>
      </c>
      <c r="P19" s="27">
        <f t="shared" si="4"/>
        <v>0</v>
      </c>
      <c r="Q19" s="31">
        <f t="shared" si="4"/>
        <v>0</v>
      </c>
      <c r="R19" s="31">
        <f t="shared" si="4"/>
        <v>0</v>
      </c>
      <c r="S19" s="31">
        <f t="shared" si="4"/>
        <v>0</v>
      </c>
      <c r="T19" s="33">
        <f t="shared" si="4"/>
        <v>0</v>
      </c>
      <c r="U19" s="65">
        <f>SUM(U13:U18)</f>
        <v>0</v>
      </c>
      <c r="V19" s="65">
        <f>SUM(V13:V18)</f>
        <v>0</v>
      </c>
    </row>
    <row r="20" spans="1:22" ht="19.5" customHeight="1">
      <c r="A20" s="21" t="s">
        <v>40</v>
      </c>
      <c r="B20" s="34" t="s">
        <v>41</v>
      </c>
      <c r="C20" s="35" t="s">
        <v>42</v>
      </c>
      <c r="D20" s="28"/>
      <c r="E20" s="36">
        <f aca="true" t="shared" si="5" ref="E20:T20">SUM(E12+E19)</f>
        <v>34995</v>
      </c>
      <c r="F20" s="36">
        <f t="shared" si="5"/>
        <v>21916</v>
      </c>
      <c r="G20" s="36">
        <f t="shared" si="5"/>
        <v>21870</v>
      </c>
      <c r="H20" s="36">
        <f t="shared" si="5"/>
        <v>15764</v>
      </c>
      <c r="I20" s="37">
        <f t="shared" si="5"/>
        <v>17155</v>
      </c>
      <c r="J20" s="38">
        <f t="shared" si="5"/>
        <v>14418</v>
      </c>
      <c r="K20" s="38">
        <f t="shared" si="5"/>
        <v>17137</v>
      </c>
      <c r="L20" s="38">
        <f t="shared" si="5"/>
        <v>16216</v>
      </c>
      <c r="M20" s="38">
        <f t="shared" si="5"/>
        <v>23923</v>
      </c>
      <c r="N20" s="38">
        <f t="shared" si="5"/>
        <v>20805</v>
      </c>
      <c r="O20" s="38">
        <f t="shared" si="5"/>
        <v>15957</v>
      </c>
      <c r="P20" s="38">
        <f t="shared" si="5"/>
        <v>21186</v>
      </c>
      <c r="Q20" s="47">
        <f t="shared" si="5"/>
        <v>30074</v>
      </c>
      <c r="R20" s="47">
        <f t="shared" si="5"/>
        <v>26689</v>
      </c>
      <c r="S20" s="47">
        <f t="shared" si="5"/>
        <v>25016</v>
      </c>
      <c r="T20" s="46">
        <f t="shared" si="5"/>
        <v>26027</v>
      </c>
      <c r="U20" s="70">
        <f>SUM(U12+U19)</f>
        <v>23455</v>
      </c>
      <c r="V20" s="70">
        <f>SUM(V12+V19)</f>
        <v>23455</v>
      </c>
    </row>
    <row r="21" spans="1:22" ht="19.5" customHeight="1">
      <c r="A21" s="81" t="s">
        <v>43</v>
      </c>
      <c r="B21" s="82"/>
      <c r="C21" s="82"/>
      <c r="D21" s="82"/>
      <c r="E21" s="82"/>
      <c r="F21" s="82"/>
      <c r="G21" s="82"/>
      <c r="H21" s="82"/>
      <c r="I21" s="83"/>
      <c r="J21" s="39"/>
      <c r="K21" s="39"/>
      <c r="L21" s="39"/>
      <c r="M21" s="39"/>
      <c r="N21" s="39"/>
      <c r="O21" s="39"/>
      <c r="P21" s="39"/>
      <c r="Q21" s="71"/>
      <c r="R21" s="71"/>
      <c r="S21" s="71"/>
      <c r="T21" s="72"/>
      <c r="U21" s="65"/>
      <c r="V21" s="65"/>
    </row>
    <row r="22" spans="1:22" ht="19.5" customHeight="1">
      <c r="A22" s="29" t="s">
        <v>44</v>
      </c>
      <c r="B22" s="22" t="s">
        <v>45</v>
      </c>
      <c r="C22" s="23" t="s">
        <v>46</v>
      </c>
      <c r="D22" s="40"/>
      <c r="E22" s="41">
        <v>7058</v>
      </c>
      <c r="F22" s="41">
        <v>7458</v>
      </c>
      <c r="G22" s="41">
        <v>11358</v>
      </c>
      <c r="H22" s="41">
        <v>8553</v>
      </c>
      <c r="I22" s="42">
        <v>9703</v>
      </c>
      <c r="J22" s="31">
        <v>15797</v>
      </c>
      <c r="K22" s="31">
        <v>16252</v>
      </c>
      <c r="L22" s="31">
        <v>14026</v>
      </c>
      <c r="M22" s="31">
        <v>20472</v>
      </c>
      <c r="N22" s="31">
        <v>15333</v>
      </c>
      <c r="O22" s="31">
        <v>14060</v>
      </c>
      <c r="P22" s="31">
        <v>20678</v>
      </c>
      <c r="Q22" s="31">
        <v>21890</v>
      </c>
      <c r="R22" s="31">
        <v>20137</v>
      </c>
      <c r="S22" s="31">
        <v>20745</v>
      </c>
      <c r="T22" s="33">
        <v>20419</v>
      </c>
      <c r="U22" s="65">
        <v>21000</v>
      </c>
      <c r="V22" s="65">
        <v>21000</v>
      </c>
    </row>
    <row r="23" spans="1:22" ht="19.5" customHeight="1">
      <c r="A23" s="29" t="s">
        <v>47</v>
      </c>
      <c r="B23" s="22" t="s">
        <v>48</v>
      </c>
      <c r="C23" s="23" t="s">
        <v>49</v>
      </c>
      <c r="D23" s="40"/>
      <c r="E23" s="41">
        <v>21876</v>
      </c>
      <c r="F23" s="41">
        <v>22544</v>
      </c>
      <c r="G23" s="41">
        <v>2093</v>
      </c>
      <c r="H23" s="41">
        <v>1708</v>
      </c>
      <c r="I23" s="42">
        <v>10101</v>
      </c>
      <c r="J23" s="31">
        <v>3877</v>
      </c>
      <c r="K23" s="31">
        <v>2647</v>
      </c>
      <c r="L23" s="31">
        <v>3877</v>
      </c>
      <c r="M23" s="31">
        <v>4192</v>
      </c>
      <c r="N23" s="31">
        <v>2219</v>
      </c>
      <c r="O23" s="31">
        <v>2662</v>
      </c>
      <c r="P23" s="31">
        <v>5213</v>
      </c>
      <c r="Q23" s="31">
        <v>6148</v>
      </c>
      <c r="R23" s="31">
        <v>16631</v>
      </c>
      <c r="S23" s="31">
        <v>17831</v>
      </c>
      <c r="T23" s="33">
        <v>1510</v>
      </c>
      <c r="U23" s="65">
        <v>0</v>
      </c>
      <c r="V23" s="65">
        <v>0</v>
      </c>
    </row>
    <row r="24" spans="1:22" ht="19.5" customHeight="1">
      <c r="A24" s="29" t="s">
        <v>50</v>
      </c>
      <c r="B24" s="22" t="s">
        <v>51</v>
      </c>
      <c r="C24" s="23" t="s">
        <v>52</v>
      </c>
      <c r="D24" s="40"/>
      <c r="E24" s="41">
        <f aca="true" t="shared" si="6" ref="E24:T24">SUM(E22:E23)</f>
        <v>28934</v>
      </c>
      <c r="F24" s="41">
        <f t="shared" si="6"/>
        <v>30002</v>
      </c>
      <c r="G24" s="41">
        <f t="shared" si="6"/>
        <v>13451</v>
      </c>
      <c r="H24" s="41">
        <f t="shared" si="6"/>
        <v>10261</v>
      </c>
      <c r="I24" s="42">
        <f t="shared" si="6"/>
        <v>19804</v>
      </c>
      <c r="J24" s="31">
        <f t="shared" si="6"/>
        <v>19674</v>
      </c>
      <c r="K24" s="31">
        <f t="shared" si="6"/>
        <v>18899</v>
      </c>
      <c r="L24" s="31">
        <f t="shared" si="6"/>
        <v>17903</v>
      </c>
      <c r="M24" s="31">
        <f t="shared" si="6"/>
        <v>24664</v>
      </c>
      <c r="N24" s="31">
        <f t="shared" si="6"/>
        <v>17552</v>
      </c>
      <c r="O24" s="31">
        <f t="shared" si="6"/>
        <v>16722</v>
      </c>
      <c r="P24" s="31">
        <f t="shared" si="6"/>
        <v>25891</v>
      </c>
      <c r="Q24" s="31">
        <f t="shared" si="6"/>
        <v>28038</v>
      </c>
      <c r="R24" s="31">
        <f t="shared" si="6"/>
        <v>36768</v>
      </c>
      <c r="S24" s="31">
        <f t="shared" si="6"/>
        <v>38576</v>
      </c>
      <c r="T24" s="33">
        <f t="shared" si="6"/>
        <v>21929</v>
      </c>
      <c r="U24" s="65">
        <f>SUM(U22:U23)</f>
        <v>21000</v>
      </c>
      <c r="V24" s="65">
        <f>SUM(V22:V23)</f>
        <v>21000</v>
      </c>
    </row>
    <row r="25" spans="1:22" ht="19.5" customHeight="1">
      <c r="A25" s="29" t="s">
        <v>53</v>
      </c>
      <c r="B25" s="22"/>
      <c r="C25" s="23" t="s">
        <v>54</v>
      </c>
      <c r="D25" s="40"/>
      <c r="E25" s="41">
        <v>16</v>
      </c>
      <c r="F25" s="41">
        <v>16</v>
      </c>
      <c r="G25" s="41">
        <v>886</v>
      </c>
      <c r="H25" s="41">
        <v>16</v>
      </c>
      <c r="I25" s="42">
        <v>30</v>
      </c>
      <c r="J25" s="31">
        <v>5030</v>
      </c>
      <c r="K25" s="31">
        <v>4030</v>
      </c>
      <c r="L25" s="31">
        <v>2530</v>
      </c>
      <c r="M25" s="31">
        <v>4030</v>
      </c>
      <c r="N25" s="31">
        <v>3845</v>
      </c>
      <c r="O25" s="31">
        <v>0</v>
      </c>
      <c r="P25" s="31">
        <v>8045</v>
      </c>
      <c r="Q25" s="31">
        <v>8045</v>
      </c>
      <c r="R25" s="31">
        <v>6200</v>
      </c>
      <c r="S25" s="31">
        <v>45</v>
      </c>
      <c r="T25" s="33">
        <v>45</v>
      </c>
      <c r="U25" s="65">
        <v>45</v>
      </c>
      <c r="V25" s="65">
        <v>45</v>
      </c>
    </row>
    <row r="26" spans="1:22" ht="19.5" customHeight="1">
      <c r="A26" s="29" t="s">
        <v>55</v>
      </c>
      <c r="B26" s="22" t="s">
        <v>56</v>
      </c>
      <c r="C26" s="23" t="s">
        <v>57</v>
      </c>
      <c r="D26" s="40"/>
      <c r="E26" s="41">
        <f>SUM(E24:E25)</f>
        <v>28950</v>
      </c>
      <c r="F26" s="41">
        <f aca="true" t="shared" si="7" ref="F26:T26">SUM(F24-F25)</f>
        <v>29986</v>
      </c>
      <c r="G26" s="41">
        <f t="shared" si="7"/>
        <v>12565</v>
      </c>
      <c r="H26" s="41">
        <f t="shared" si="7"/>
        <v>10245</v>
      </c>
      <c r="I26" s="42">
        <f t="shared" si="7"/>
        <v>19774</v>
      </c>
      <c r="J26" s="31">
        <f t="shared" si="7"/>
        <v>14644</v>
      </c>
      <c r="K26" s="31">
        <f t="shared" si="7"/>
        <v>14869</v>
      </c>
      <c r="L26" s="31">
        <f t="shared" si="7"/>
        <v>15373</v>
      </c>
      <c r="M26" s="31">
        <f t="shared" si="7"/>
        <v>20634</v>
      </c>
      <c r="N26" s="31">
        <f t="shared" si="7"/>
        <v>13707</v>
      </c>
      <c r="O26" s="31">
        <f t="shared" si="7"/>
        <v>16722</v>
      </c>
      <c r="P26" s="31">
        <f t="shared" si="7"/>
        <v>17846</v>
      </c>
      <c r="Q26" s="31">
        <f t="shared" si="7"/>
        <v>19993</v>
      </c>
      <c r="R26" s="31">
        <f t="shared" si="7"/>
        <v>30568</v>
      </c>
      <c r="S26" s="31">
        <f t="shared" si="7"/>
        <v>38531</v>
      </c>
      <c r="T26" s="33">
        <f t="shared" si="7"/>
        <v>21884</v>
      </c>
      <c r="U26" s="65">
        <f>SUM(U24-U25)</f>
        <v>20955</v>
      </c>
      <c r="V26" s="65">
        <f>SUM(V24-V25)</f>
        <v>20955</v>
      </c>
    </row>
    <row r="27" spans="1:22" ht="19.5" customHeight="1">
      <c r="A27" s="29" t="s">
        <v>58</v>
      </c>
      <c r="B27" s="43"/>
      <c r="C27" s="23" t="s">
        <v>59</v>
      </c>
      <c r="D27" s="40"/>
      <c r="E27" s="41"/>
      <c r="F27" s="41"/>
      <c r="G27" s="41"/>
      <c r="H27" s="41"/>
      <c r="I27" s="42"/>
      <c r="J27" s="31"/>
      <c r="K27" s="31"/>
      <c r="L27" s="31"/>
      <c r="M27" s="31"/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3">
        <v>0</v>
      </c>
      <c r="U27" s="65">
        <v>0</v>
      </c>
      <c r="V27" s="65">
        <v>0</v>
      </c>
    </row>
    <row r="28" spans="1:22" ht="19.5" customHeight="1">
      <c r="A28" s="29" t="s">
        <v>60</v>
      </c>
      <c r="B28" s="43"/>
      <c r="C28" s="23" t="s">
        <v>61</v>
      </c>
      <c r="D28" s="40"/>
      <c r="E28" s="41">
        <v>0</v>
      </c>
      <c r="F28" s="41">
        <v>0</v>
      </c>
      <c r="G28" s="41">
        <v>800</v>
      </c>
      <c r="H28" s="41">
        <v>1017</v>
      </c>
      <c r="I28" s="42">
        <v>1272</v>
      </c>
      <c r="J28" s="31">
        <v>776</v>
      </c>
      <c r="K28" s="31">
        <v>1005</v>
      </c>
      <c r="L28" s="31">
        <v>892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3">
        <v>0</v>
      </c>
      <c r="U28" s="65">
        <v>0</v>
      </c>
      <c r="V28" s="65">
        <v>0</v>
      </c>
    </row>
    <row r="29" spans="1:22" ht="19.5" customHeight="1">
      <c r="A29" s="29" t="s">
        <v>62</v>
      </c>
      <c r="B29" s="43"/>
      <c r="C29" s="23" t="s">
        <v>63</v>
      </c>
      <c r="D29" s="40"/>
      <c r="E29" s="41"/>
      <c r="F29" s="41"/>
      <c r="G29" s="41"/>
      <c r="H29" s="41"/>
      <c r="I29" s="42"/>
      <c r="J29" s="31"/>
      <c r="K29" s="31"/>
      <c r="L29" s="31"/>
      <c r="M29" s="31"/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3">
        <v>0</v>
      </c>
      <c r="U29" s="65">
        <v>0</v>
      </c>
      <c r="V29" s="65">
        <v>0</v>
      </c>
    </row>
    <row r="30" spans="1:22" ht="19.5" customHeight="1">
      <c r="A30" s="29" t="s">
        <v>64</v>
      </c>
      <c r="B30" s="43"/>
      <c r="C30" s="23" t="s">
        <v>65</v>
      </c>
      <c r="D30" s="40"/>
      <c r="E30" s="41"/>
      <c r="F30" s="41"/>
      <c r="G30" s="41"/>
      <c r="H30" s="41"/>
      <c r="I30" s="42"/>
      <c r="J30" s="31"/>
      <c r="K30" s="31"/>
      <c r="L30" s="31"/>
      <c r="M30" s="31"/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3">
        <v>0</v>
      </c>
      <c r="U30" s="65">
        <v>0</v>
      </c>
      <c r="V30" s="65">
        <v>0</v>
      </c>
    </row>
    <row r="31" spans="1:22" ht="19.5" customHeight="1">
      <c r="A31" s="29" t="s">
        <v>66</v>
      </c>
      <c r="B31" s="43"/>
      <c r="C31" s="23" t="s">
        <v>67</v>
      </c>
      <c r="D31" s="40"/>
      <c r="E31" s="41"/>
      <c r="F31" s="41"/>
      <c r="G31" s="41"/>
      <c r="H31" s="41"/>
      <c r="I31" s="42"/>
      <c r="J31" s="31"/>
      <c r="K31" s="31"/>
      <c r="L31" s="31"/>
      <c r="M31" s="31"/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3">
        <v>0</v>
      </c>
      <c r="U31" s="65">
        <v>0</v>
      </c>
      <c r="V31" s="65">
        <v>0</v>
      </c>
    </row>
    <row r="32" spans="1:22" ht="19.5" customHeight="1">
      <c r="A32" s="29" t="s">
        <v>68</v>
      </c>
      <c r="B32" s="43"/>
      <c r="C32" s="23" t="s">
        <v>36</v>
      </c>
      <c r="D32" s="40"/>
      <c r="E32" s="41">
        <v>894</v>
      </c>
      <c r="F32" s="41">
        <v>894</v>
      </c>
      <c r="G32" s="41">
        <v>198</v>
      </c>
      <c r="H32" s="41">
        <v>36</v>
      </c>
      <c r="I32" s="42">
        <v>36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3">
        <v>0</v>
      </c>
      <c r="U32" s="65">
        <v>0</v>
      </c>
      <c r="V32" s="65">
        <v>0</v>
      </c>
    </row>
    <row r="33" spans="1:22" ht="19.5" customHeight="1">
      <c r="A33" s="29" t="s">
        <v>69</v>
      </c>
      <c r="B33" s="22" t="s">
        <v>70</v>
      </c>
      <c r="C33" s="23" t="s">
        <v>71</v>
      </c>
      <c r="D33" s="40"/>
      <c r="E33" s="41">
        <f aca="true" t="shared" si="8" ref="E33:K33">SUM(E27:E32)</f>
        <v>894</v>
      </c>
      <c r="F33" s="41">
        <f t="shared" si="8"/>
        <v>894</v>
      </c>
      <c r="G33" s="41">
        <f t="shared" si="8"/>
        <v>998</v>
      </c>
      <c r="H33" s="41">
        <f t="shared" si="8"/>
        <v>1053</v>
      </c>
      <c r="I33" s="42">
        <f t="shared" si="8"/>
        <v>1308</v>
      </c>
      <c r="J33" s="31">
        <f t="shared" si="8"/>
        <v>776</v>
      </c>
      <c r="K33" s="31">
        <f t="shared" si="8"/>
        <v>1005</v>
      </c>
      <c r="L33" s="31">
        <v>892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3">
        <v>0</v>
      </c>
      <c r="U33" s="65">
        <v>0</v>
      </c>
      <c r="V33" s="65">
        <v>0</v>
      </c>
    </row>
    <row r="34" spans="1:22" ht="19.5" customHeight="1">
      <c r="A34" s="21" t="s">
        <v>72</v>
      </c>
      <c r="B34" s="44" t="s">
        <v>73</v>
      </c>
      <c r="C34" s="35" t="s">
        <v>74</v>
      </c>
      <c r="D34" s="40"/>
      <c r="E34" s="45">
        <f aca="true" t="shared" si="9" ref="E34:J34">SUM(E26+E33)</f>
        <v>29844</v>
      </c>
      <c r="F34" s="45">
        <f t="shared" si="9"/>
        <v>30880</v>
      </c>
      <c r="G34" s="45">
        <f t="shared" si="9"/>
        <v>13563</v>
      </c>
      <c r="H34" s="45">
        <f t="shared" si="9"/>
        <v>11298</v>
      </c>
      <c r="I34" s="46">
        <f t="shared" si="9"/>
        <v>21082</v>
      </c>
      <c r="J34" s="47">
        <f t="shared" si="9"/>
        <v>15420</v>
      </c>
      <c r="K34" s="47">
        <f>SUM(K26+K32+K33)</f>
        <v>15874</v>
      </c>
      <c r="L34" s="47">
        <f aca="true" t="shared" si="10" ref="L34:T34">SUM(L26+L33)</f>
        <v>16265</v>
      </c>
      <c r="M34" s="47">
        <f t="shared" si="10"/>
        <v>20634</v>
      </c>
      <c r="N34" s="47">
        <f t="shared" si="10"/>
        <v>13707</v>
      </c>
      <c r="O34" s="47">
        <f t="shared" si="10"/>
        <v>16722</v>
      </c>
      <c r="P34" s="47">
        <f t="shared" si="10"/>
        <v>17846</v>
      </c>
      <c r="Q34" s="47">
        <f t="shared" si="10"/>
        <v>19993</v>
      </c>
      <c r="R34" s="47">
        <f t="shared" si="10"/>
        <v>30568</v>
      </c>
      <c r="S34" s="47">
        <f t="shared" si="10"/>
        <v>38531</v>
      </c>
      <c r="T34" s="46">
        <f t="shared" si="10"/>
        <v>21884</v>
      </c>
      <c r="U34" s="64">
        <f>SUM(U26+U33)</f>
        <v>20955</v>
      </c>
      <c r="V34" s="64">
        <f>SUM(V26+V33)</f>
        <v>20955</v>
      </c>
    </row>
    <row r="35" spans="1:22" ht="19.5" customHeight="1">
      <c r="A35" s="21" t="s">
        <v>75</v>
      </c>
      <c r="B35" s="22" t="s">
        <v>76</v>
      </c>
      <c r="C35" s="23" t="s">
        <v>77</v>
      </c>
      <c r="D35" s="40"/>
      <c r="E35" s="41">
        <f aca="true" t="shared" si="11" ref="E35:T35">SUM(E20-E34)</f>
        <v>5151</v>
      </c>
      <c r="F35" s="41">
        <f t="shared" si="11"/>
        <v>-8964</v>
      </c>
      <c r="G35" s="41">
        <f t="shared" si="11"/>
        <v>8307</v>
      </c>
      <c r="H35" s="41">
        <f t="shared" si="11"/>
        <v>4466</v>
      </c>
      <c r="I35" s="42">
        <f t="shared" si="11"/>
        <v>-3927</v>
      </c>
      <c r="J35" s="31">
        <f t="shared" si="11"/>
        <v>-1002</v>
      </c>
      <c r="K35" s="31">
        <f t="shared" si="11"/>
        <v>1263</v>
      </c>
      <c r="L35" s="31">
        <f t="shared" si="11"/>
        <v>-49</v>
      </c>
      <c r="M35" s="31">
        <f t="shared" si="11"/>
        <v>3289</v>
      </c>
      <c r="N35" s="31">
        <f t="shared" si="11"/>
        <v>7098</v>
      </c>
      <c r="O35" s="31">
        <f t="shared" si="11"/>
        <v>-765</v>
      </c>
      <c r="P35" s="31">
        <f t="shared" si="11"/>
        <v>3340</v>
      </c>
      <c r="Q35" s="31">
        <f t="shared" si="11"/>
        <v>10081</v>
      </c>
      <c r="R35" s="31">
        <f t="shared" si="11"/>
        <v>-3879</v>
      </c>
      <c r="S35" s="31">
        <f t="shared" si="11"/>
        <v>-13515</v>
      </c>
      <c r="T35" s="33">
        <f t="shared" si="11"/>
        <v>4143</v>
      </c>
      <c r="U35" s="65">
        <f>SUM(U20-U34)</f>
        <v>2500</v>
      </c>
      <c r="V35" s="65">
        <f>SUM(V20-V34)</f>
        <v>2500</v>
      </c>
    </row>
    <row r="36" spans="1:22" ht="19.5" customHeight="1" thickBot="1">
      <c r="A36" s="48" t="s">
        <v>78</v>
      </c>
      <c r="B36" s="49" t="s">
        <v>79</v>
      </c>
      <c r="C36" s="50" t="s">
        <v>80</v>
      </c>
      <c r="D36" s="51"/>
      <c r="E36" s="52">
        <f aca="true" t="shared" si="12" ref="E36:T36">SUM(E4+E35)</f>
        <v>11715</v>
      </c>
      <c r="F36" s="52">
        <f t="shared" si="12"/>
        <v>2751</v>
      </c>
      <c r="G36" s="52">
        <f t="shared" si="12"/>
        <v>11058</v>
      </c>
      <c r="H36" s="52">
        <f t="shared" si="12"/>
        <v>15524</v>
      </c>
      <c r="I36" s="53">
        <f t="shared" si="12"/>
        <v>11597</v>
      </c>
      <c r="J36" s="54">
        <f t="shared" si="12"/>
        <v>10595</v>
      </c>
      <c r="K36" s="54">
        <f t="shared" si="12"/>
        <v>11858</v>
      </c>
      <c r="L36" s="54">
        <f t="shared" si="12"/>
        <v>11809</v>
      </c>
      <c r="M36" s="54">
        <f t="shared" si="12"/>
        <v>15098</v>
      </c>
      <c r="N36" s="54">
        <f t="shared" si="12"/>
        <v>22196</v>
      </c>
      <c r="O36" s="54">
        <f t="shared" si="12"/>
        <v>21431</v>
      </c>
      <c r="P36" s="54">
        <f t="shared" si="12"/>
        <v>31013</v>
      </c>
      <c r="Q36" s="54">
        <f t="shared" si="12"/>
        <v>41094</v>
      </c>
      <c r="R36" s="54">
        <f t="shared" si="12"/>
        <v>37215</v>
      </c>
      <c r="S36" s="54">
        <f t="shared" si="12"/>
        <v>23700</v>
      </c>
      <c r="T36" s="53">
        <f t="shared" si="12"/>
        <v>27843</v>
      </c>
      <c r="U36" s="66">
        <f>SUM(U4+U35)</f>
        <v>30343</v>
      </c>
      <c r="V36" s="66">
        <f>SUM(V4+V35)</f>
        <v>32843</v>
      </c>
    </row>
    <row r="37" ht="14.25">
      <c r="A37" s="55"/>
    </row>
    <row r="38" spans="1:21" ht="12.7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ht="12.75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</sheetData>
  <sheetProtection/>
  <mergeCells count="6">
    <mergeCell ref="A39:U39"/>
    <mergeCell ref="B3:C3"/>
    <mergeCell ref="B4:C4"/>
    <mergeCell ref="A5:I5"/>
    <mergeCell ref="A21:I21"/>
    <mergeCell ref="A38:U38"/>
  </mergeCells>
  <printOptions/>
  <pageMargins left="0.59" right="0.28" top="0.59" bottom="0.53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Salova</dc:creator>
  <cp:keywords/>
  <dc:description/>
  <cp:lastModifiedBy>Salova</cp:lastModifiedBy>
  <cp:lastPrinted>2019-11-26T08:10:39Z</cp:lastPrinted>
  <dcterms:created xsi:type="dcterms:W3CDTF">2017-11-24T07:26:19Z</dcterms:created>
  <dcterms:modified xsi:type="dcterms:W3CDTF">2019-11-26T08:10:43Z</dcterms:modified>
  <cp:category/>
  <cp:version/>
  <cp:contentType/>
  <cp:contentStatus/>
</cp:coreProperties>
</file>